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00" windowHeight="9530" activeTab="0"/>
  </bookViews>
  <sheets>
    <sheet name="term-time form" sheetId="1" r:id="rId1"/>
    <sheet name="Calculation" sheetId="2" r:id="rId2"/>
  </sheets>
  <definedNames>
    <definedName name="_xlfn.SINGLE" hidden="1">#NAME?</definedName>
    <definedName name="_xlnm.Print_Area" localSheetId="1">'Calculation'!$A$1:$O$41</definedName>
  </definedNames>
  <calcPr fullCalcOnLoad="1"/>
</workbook>
</file>

<file path=xl/sharedStrings.xml><?xml version="1.0" encoding="utf-8"?>
<sst xmlns="http://schemas.openxmlformats.org/spreadsheetml/2006/main" count="108" uniqueCount="71">
  <si>
    <t>Surname</t>
  </si>
  <si>
    <t>First name</t>
  </si>
  <si>
    <t>Assignment number</t>
  </si>
  <si>
    <t>Annual paid hours for grade</t>
  </si>
  <si>
    <t>Annual hours being worked (calculated)</t>
  </si>
  <si>
    <t>Standard annual part-time hours</t>
  </si>
  <si>
    <t>Enter weekly standard whole-time hours for grade</t>
  </si>
  <si>
    <t>This is the calculated number of hours being worked by this person in a year</t>
  </si>
  <si>
    <t>hours</t>
  </si>
  <si>
    <t>x weeks</t>
  </si>
  <si>
    <t>= annual hours</t>
  </si>
  <si>
    <t>Payscale/band</t>
  </si>
  <si>
    <t>number of weeks in full year</t>
  </si>
  <si>
    <t>This is the calculated annual equivalent hours paid for a full year whole time worker</t>
  </si>
  <si>
    <r>
      <t>This is the calculated number of p/t hours which would be paid if</t>
    </r>
    <r>
      <rPr>
        <b/>
        <i/>
        <sz val="9"/>
        <rFont val="Arial"/>
        <family val="0"/>
      </rPr>
      <t xml:space="preserve"> full year worked</t>
    </r>
  </si>
  <si>
    <t>Enter weekly hours being worked (when at work)</t>
  </si>
  <si>
    <t>Enter number of weeks being worked in year (e.g. term-time only)</t>
  </si>
  <si>
    <t>Enter P/T annual leave entitlement for whole year (hours)</t>
  </si>
  <si>
    <t>= w/t ann. hrs</t>
  </si>
  <si>
    <t>This is worked hours. i.e. annual paid p/t hours less annual leave entitlement</t>
  </si>
  <si>
    <t>Term-time and non-full year working pattern calculator</t>
  </si>
  <si>
    <t>Notes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</si>
  <si>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</si>
  <si>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</si>
  <si>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</si>
  <si>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</si>
  <si>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</si>
  <si>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</si>
  <si>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</si>
  <si>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</si>
  <si>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</si>
  <si>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</si>
  <si>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Standard p/t hours worked for year</t>
  </si>
  <si>
    <r>
      <t>Proportion of full year being worked (</t>
    </r>
    <r>
      <rPr>
        <b/>
        <sz val="11"/>
        <color indexed="61"/>
        <rFont val="Arial"/>
        <family val="2"/>
      </rPr>
      <t>F</t>
    </r>
    <r>
      <rPr>
        <sz val="11"/>
        <rFont val="Arial"/>
        <family val="0"/>
      </rPr>
      <t xml:space="preserve"> / </t>
    </r>
    <r>
      <rPr>
        <b/>
        <sz val="11"/>
        <color indexed="61"/>
        <rFont val="Arial"/>
        <family val="2"/>
      </rPr>
      <t>I</t>
    </r>
    <r>
      <rPr>
        <sz val="11"/>
        <rFont val="Arial"/>
        <family val="0"/>
      </rPr>
      <t>)</t>
    </r>
  </si>
  <si>
    <t>K</t>
  </si>
  <si>
    <r>
      <t>Proportional paid annual leave due (</t>
    </r>
    <r>
      <rPr>
        <b/>
        <sz val="11"/>
        <color indexed="61"/>
        <rFont val="Arial"/>
        <family val="2"/>
      </rPr>
      <t>H</t>
    </r>
    <r>
      <rPr>
        <sz val="11"/>
        <rFont val="Arial"/>
        <family val="0"/>
      </rPr>
      <t xml:space="preserve"> x </t>
    </r>
    <r>
      <rPr>
        <b/>
        <sz val="11"/>
        <color indexed="61"/>
        <rFont val="Arial"/>
        <family val="2"/>
      </rPr>
      <t>J</t>
    </r>
    <r>
      <rPr>
        <sz val="11"/>
        <rFont val="Arial"/>
        <family val="0"/>
      </rPr>
      <t>)</t>
    </r>
  </si>
  <si>
    <t>L</t>
  </si>
  <si>
    <t>M</t>
  </si>
  <si>
    <r>
      <t>Hours being worked in year (</t>
    </r>
    <r>
      <rPr>
        <b/>
        <sz val="11"/>
        <color indexed="61"/>
        <rFont val="Arial"/>
        <family val="2"/>
      </rPr>
      <t>F</t>
    </r>
    <r>
      <rPr>
        <sz val="11"/>
        <rFont val="Arial"/>
        <family val="2"/>
      </rPr>
      <t>)</t>
    </r>
  </si>
  <si>
    <t>N</t>
  </si>
  <si>
    <r>
      <t xml:space="preserve">Hours for payment in year (worked hrs </t>
    </r>
    <r>
      <rPr>
        <b/>
        <sz val="11"/>
        <color indexed="61"/>
        <rFont val="Arial"/>
        <family val="2"/>
      </rPr>
      <t>F</t>
    </r>
    <r>
      <rPr>
        <sz val="11"/>
        <rFont val="Arial"/>
        <family val="0"/>
      </rPr>
      <t xml:space="preserve"> + annual leave </t>
    </r>
    <r>
      <rPr>
        <b/>
        <sz val="11"/>
        <color indexed="61"/>
        <rFont val="Arial"/>
        <family val="2"/>
      </rPr>
      <t>K</t>
    </r>
    <r>
      <rPr>
        <sz val="11"/>
        <rFont val="Arial"/>
        <family val="0"/>
      </rPr>
      <t>)</t>
    </r>
  </si>
  <si>
    <t>O</t>
  </si>
  <si>
    <r>
      <t>Monthly hours due for payment (</t>
    </r>
    <r>
      <rPr>
        <b/>
        <sz val="11"/>
        <color indexed="61"/>
        <rFont val="Arial"/>
        <family val="2"/>
      </rPr>
      <t>M</t>
    </r>
    <r>
      <rPr>
        <sz val="11"/>
        <rFont val="Arial"/>
        <family val="2"/>
      </rPr>
      <t xml:space="preserve"> / 12)</t>
    </r>
  </si>
  <si>
    <t>Annual</t>
  </si>
  <si>
    <t>Monthly</t>
  </si>
  <si>
    <t>Monthly NR hours adjustment</t>
  </si>
  <si>
    <r>
      <t>ESR mthly auto generated paid hours (</t>
    </r>
    <r>
      <rPr>
        <b/>
        <sz val="11"/>
        <color indexed="61"/>
        <rFont val="Arial"/>
        <family val="2"/>
      </rPr>
      <t xml:space="preserve">D </t>
    </r>
    <r>
      <rPr>
        <sz val="11"/>
        <rFont val="Arial"/>
        <family val="2"/>
      </rPr>
      <t>x 52.143 / 12)</t>
    </r>
  </si>
  <si>
    <t>Year (April to March)</t>
  </si>
  <si>
    <t>for NHSBP Pay Support use only - payroll adjustment</t>
  </si>
  <si>
    <t>check rounding before entry to ESR</t>
  </si>
  <si>
    <t>Proportion of full year being worked</t>
  </si>
  <si>
    <t>This is the calculated number of hours being worked by this person in the year</t>
  </si>
  <si>
    <t>This is the proportion of a full year's hours being worked in the year</t>
  </si>
  <si>
    <r>
      <t>Standard p/t hours worked for year (</t>
    </r>
    <r>
      <rPr>
        <b/>
        <sz val="11"/>
        <color indexed="12"/>
        <rFont val="Arial"/>
        <family val="2"/>
      </rPr>
      <t xml:space="preserve">B </t>
    </r>
    <r>
      <rPr>
        <sz val="11"/>
        <rFont val="Arial"/>
        <family val="0"/>
      </rPr>
      <t xml:space="preserve">x </t>
    </r>
    <r>
      <rPr>
        <b/>
        <sz val="11"/>
        <color indexed="12"/>
        <rFont val="Arial"/>
        <family val="2"/>
      </rPr>
      <t>52.143 wks</t>
    </r>
    <r>
      <rPr>
        <sz val="11"/>
        <rFont val="Arial"/>
        <family val="0"/>
      </rPr>
      <t xml:space="preserve"> - </t>
    </r>
    <r>
      <rPr>
        <b/>
        <sz val="11"/>
        <color indexed="12"/>
        <rFont val="Arial"/>
        <family val="2"/>
      </rPr>
      <t>D</t>
    </r>
    <r>
      <rPr>
        <sz val="11"/>
        <rFont val="Arial"/>
        <family val="0"/>
      </rPr>
      <t>)</t>
    </r>
  </si>
  <si>
    <r>
      <t xml:space="preserve">Hours being worked in year (calculated </t>
    </r>
    <r>
      <rPr>
        <b/>
        <sz val="11"/>
        <color indexed="12"/>
        <rFont val="Arial"/>
        <family val="2"/>
      </rPr>
      <t>B</t>
    </r>
    <r>
      <rPr>
        <sz val="11"/>
        <rFont val="Arial"/>
        <family val="0"/>
      </rPr>
      <t xml:space="preserve"> x </t>
    </r>
    <r>
      <rPr>
        <b/>
        <sz val="11"/>
        <color indexed="12"/>
        <rFont val="Arial"/>
        <family val="2"/>
      </rPr>
      <t>C</t>
    </r>
    <r>
      <rPr>
        <sz val="11"/>
        <rFont val="Arial"/>
        <family val="0"/>
      </rPr>
      <t>)</t>
    </r>
  </si>
  <si>
    <r>
      <t>Amount of paid annual leave due (</t>
    </r>
    <r>
      <rPr>
        <b/>
        <sz val="11"/>
        <color indexed="12"/>
        <rFont val="Arial"/>
        <family val="2"/>
      </rPr>
      <t>D</t>
    </r>
    <r>
      <rPr>
        <sz val="11"/>
        <rFont val="Arial"/>
        <family val="0"/>
      </rPr>
      <t xml:space="preserve"> x </t>
    </r>
    <r>
      <rPr>
        <b/>
        <sz val="11"/>
        <color indexed="12"/>
        <rFont val="Arial"/>
        <family val="2"/>
      </rPr>
      <t>G</t>
    </r>
    <r>
      <rPr>
        <sz val="11"/>
        <rFont val="Arial"/>
        <family val="0"/>
      </rPr>
      <t>)</t>
    </r>
  </si>
  <si>
    <r>
      <t xml:space="preserve">Hours for payment in year (worked hrs </t>
    </r>
    <r>
      <rPr>
        <b/>
        <sz val="11"/>
        <color indexed="12"/>
        <rFont val="Arial"/>
        <family val="2"/>
      </rPr>
      <t>F</t>
    </r>
    <r>
      <rPr>
        <sz val="11"/>
        <rFont val="Arial"/>
        <family val="0"/>
      </rPr>
      <t xml:space="preserve"> + annual leave </t>
    </r>
    <r>
      <rPr>
        <b/>
        <sz val="11"/>
        <color indexed="12"/>
        <rFont val="Arial"/>
        <family val="2"/>
      </rPr>
      <t>H</t>
    </r>
    <r>
      <rPr>
        <sz val="11"/>
        <rFont val="Arial"/>
        <family val="0"/>
      </rPr>
      <t>)</t>
    </r>
  </si>
  <si>
    <t>Hours for payment each month - to check against payslip</t>
  </si>
  <si>
    <t>* Fully complete all blue boxes</t>
  </si>
  <si>
    <t>* Complete new form if there is a change in working pattern (e.g weekly hrs or weeks worked/not worked)</t>
  </si>
  <si>
    <t>* Pay and annual leave year - use relevant schools terms (i.e. summer, autumn and spring)</t>
  </si>
  <si>
    <t>Standard wkly w-t hrs for grade (AfC = 37.5)</t>
  </si>
  <si>
    <t>* Make all hours &amp; weeks entries in decimals</t>
  </si>
  <si>
    <t>Number of hrs worked per week (during term time)</t>
  </si>
  <si>
    <t>Number of weeks being worked*</t>
  </si>
  <si>
    <t>This year's p/t a/l entitlement (from calculator)**</t>
  </si>
  <si>
    <t xml:space="preserve">* for part weeks each day = 0.20 of a week e.g. 27 weeks and 3 days is 27.60 </t>
  </si>
  <si>
    <t>* adjust for any annual leave being taken during term time</t>
  </si>
  <si>
    <t>**  annual leave entitlement which would apply if a full year worked</t>
  </si>
  <si>
    <t>Pay calculation</t>
  </si>
  <si>
    <t>The detailed calculation of hours for pay is shown in the red 'calculation' tab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</si>
</sst>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i/>
      <sz val="11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9"/>
      <color indexed="10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1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61"/>
      <name val="Arial"/>
      <family val="2"/>
    </font>
    <font>
      <b/>
      <sz val="11"/>
      <color indexed="9"/>
      <name val="Arial"/>
      <family val="2"/>
    </font>
    <font>
      <b/>
      <i/>
      <sz val="11"/>
      <color indexed="12"/>
      <name val="Arial"/>
      <family val="0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/>
      <protection/>
    </xf>
    <xf numFmtId="2" fontId="2" fillId="34" borderId="10" xfId="0" applyNumberFormat="1" applyFont="1" applyFill="1" applyBorder="1" applyAlignment="1" applyProtection="1">
      <alignment/>
      <protection/>
    </xf>
    <xf numFmtId="10" fontId="2" fillId="35" borderId="10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/>
      <protection locked="0"/>
    </xf>
    <xf numFmtId="2" fontId="2" fillId="36" borderId="10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/>
    </xf>
    <xf numFmtId="1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wrapText="1"/>
      <protection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I32"/>
  <sheetViews>
    <sheetView tabSelected="1" zoomScalePageLayoutView="0" workbookViewId="0" topLeftCell="A1">
      <selection activeCell="C6" sqref="C6:D6"/>
    </sheetView>
  </sheetViews>
  <sheetFormatPr defaultColWidth="9.140625" defaultRowHeight="12.75"/>
  <cols>
    <col min="1" max="1" width="4.00390625" style="35" customWidth="1"/>
    <col min="2" max="2" width="20.8515625" style="2" customWidth="1"/>
    <col min="3" max="3" width="13.7109375" style="3" customWidth="1"/>
    <col min="4" max="4" width="13.7109375" style="2" customWidth="1"/>
    <col min="5" max="5" width="13.7109375" style="3" customWidth="1"/>
    <col min="6" max="6" width="13.7109375" style="2" customWidth="1"/>
    <col min="7" max="7" width="8.57421875" style="2" bestFit="1" customWidth="1"/>
    <col min="8" max="8" width="2.140625" style="2" customWidth="1"/>
    <col min="9" max="9" width="36.28125" style="4" customWidth="1"/>
    <col min="10" max="16384" width="9.140625" style="5" customWidth="1"/>
  </cols>
  <sheetData>
    <row r="1" ht="6" customHeight="1"/>
    <row r="2" spans="1:9" s="6" customFormat="1" ht="17.25" customHeight="1">
      <c r="A2" s="35"/>
      <c r="B2" s="35" t="s">
        <v>20</v>
      </c>
      <c r="C2" s="7"/>
      <c r="E2" s="7"/>
      <c r="I2" s="6" t="s">
        <v>21</v>
      </c>
    </row>
    <row r="3" ht="6" customHeight="1">
      <c r="B3" s="8"/>
    </row>
    <row r="4" spans="2:8" ht="17.25" customHeight="1">
      <c r="B4" s="15" t="s">
        <v>0</v>
      </c>
      <c r="C4" s="48"/>
      <c r="D4" s="49"/>
      <c r="E4" s="9"/>
      <c r="F4" s="42" t="s">
        <v>62</v>
      </c>
      <c r="G4" s="4"/>
      <c r="H4" s="4"/>
    </row>
    <row r="5" spans="2:6" ht="6" customHeight="1">
      <c r="B5" s="15"/>
      <c r="E5" s="9"/>
      <c r="F5" s="43"/>
    </row>
    <row r="6" spans="2:8" ht="17.25" customHeight="1">
      <c r="B6" s="15" t="s">
        <v>1</v>
      </c>
      <c r="C6" s="48"/>
      <c r="D6" s="49"/>
      <c r="E6" s="9"/>
      <c r="F6" s="42" t="s">
        <v>58</v>
      </c>
      <c r="G6" s="4"/>
      <c r="H6" s="4"/>
    </row>
    <row r="7" ht="6" customHeight="1">
      <c r="B7" s="15"/>
    </row>
    <row r="8" spans="2:9" ht="17.25" customHeight="1">
      <c r="B8" s="15" t="s">
        <v>2</v>
      </c>
      <c r="C8" s="48"/>
      <c r="D8" s="49"/>
      <c r="F8" s="47" t="s">
        <v>59</v>
      </c>
      <c r="G8" s="47"/>
      <c r="H8" s="47"/>
      <c r="I8" s="47"/>
    </row>
    <row r="9" spans="1:9" s="13" customFormat="1" ht="6" customHeight="1">
      <c r="A9" s="36"/>
      <c r="B9" s="19"/>
      <c r="C9" s="9"/>
      <c r="D9" s="10"/>
      <c r="E9" s="9"/>
      <c r="F9" s="47"/>
      <c r="G9" s="47"/>
      <c r="H9" s="47"/>
      <c r="I9" s="47"/>
    </row>
    <row r="10" spans="2:9" ht="17.25" customHeight="1">
      <c r="B10" s="15" t="s">
        <v>11</v>
      </c>
      <c r="C10" s="48"/>
      <c r="D10" s="49"/>
      <c r="F10" s="47" t="s">
        <v>60</v>
      </c>
      <c r="G10" s="47"/>
      <c r="H10" s="47"/>
      <c r="I10" s="47"/>
    </row>
    <row r="11" spans="2:9" ht="6" customHeight="1">
      <c r="B11" s="37"/>
      <c r="F11" s="47"/>
      <c r="G11" s="47"/>
      <c r="H11" s="47"/>
      <c r="I11" s="47"/>
    </row>
    <row r="12" spans="2:6" ht="17.25" customHeight="1">
      <c r="B12" s="15" t="s">
        <v>47</v>
      </c>
      <c r="C12" s="32"/>
      <c r="D12" s="17"/>
      <c r="E12" s="9"/>
      <c r="F12" s="10"/>
    </row>
    <row r="13" ht="6" customHeight="1"/>
    <row r="14" spans="1:9" ht="17.25" customHeight="1">
      <c r="A14" s="35" t="s">
        <v>22</v>
      </c>
      <c r="B14" s="15" t="s">
        <v>6</v>
      </c>
      <c r="F14" s="33">
        <v>37.5</v>
      </c>
      <c r="G14" s="10" t="s">
        <v>8</v>
      </c>
      <c r="I14" s="42" t="s">
        <v>61</v>
      </c>
    </row>
    <row r="15" spans="1:9" ht="17.25" customHeight="1">
      <c r="A15" s="35" t="s">
        <v>23</v>
      </c>
      <c r="B15" s="15" t="s">
        <v>15</v>
      </c>
      <c r="F15" s="34">
        <v>20</v>
      </c>
      <c r="G15" s="38" t="s">
        <v>8</v>
      </c>
      <c r="I15" s="42" t="s">
        <v>63</v>
      </c>
    </row>
    <row r="16" spans="1:9" ht="17.25" customHeight="1">
      <c r="A16" s="35" t="s">
        <v>24</v>
      </c>
      <c r="B16" s="15" t="s">
        <v>16</v>
      </c>
      <c r="F16" s="34">
        <v>32</v>
      </c>
      <c r="G16" s="38" t="s">
        <v>9</v>
      </c>
      <c r="I16" s="42" t="s">
        <v>64</v>
      </c>
    </row>
    <row r="17" spans="1:9" ht="17.25" customHeight="1">
      <c r="A17" s="35" t="s">
        <v>25</v>
      </c>
      <c r="B17" s="15" t="s">
        <v>17</v>
      </c>
      <c r="F17" s="34">
        <v>132</v>
      </c>
      <c r="G17" s="38" t="s">
        <v>8</v>
      </c>
      <c r="I17" s="42" t="s">
        <v>65</v>
      </c>
    </row>
    <row r="18" spans="1:9" ht="21.75" customHeight="1">
      <c r="A18" s="35" t="s">
        <v>26</v>
      </c>
      <c r="B18" s="2" t="s">
        <v>53</v>
      </c>
      <c r="F18" s="41">
        <f>Calculation!F24</f>
        <v>910.8699999999999</v>
      </c>
      <c r="G18" s="10"/>
      <c r="I18" s="46" t="s">
        <v>19</v>
      </c>
    </row>
    <row r="19" ht="6" customHeight="1">
      <c r="I19" s="44"/>
    </row>
    <row r="20" spans="1:9" ht="21.75" customHeight="1">
      <c r="A20" s="35" t="s">
        <v>27</v>
      </c>
      <c r="B20" s="2" t="s">
        <v>54</v>
      </c>
      <c r="F20" s="39">
        <f>Calculation!F20</f>
        <v>640</v>
      </c>
      <c r="G20" s="22" t="s">
        <v>8</v>
      </c>
      <c r="I20" s="46" t="s">
        <v>51</v>
      </c>
    </row>
    <row r="21" spans="1:9" ht="21.75" customHeight="1">
      <c r="A21" s="35" t="s">
        <v>28</v>
      </c>
      <c r="B21" s="2" t="s">
        <v>50</v>
      </c>
      <c r="F21" s="40">
        <f>Calculation!F29</f>
        <v>0.7026249629475118</v>
      </c>
      <c r="I21" s="46" t="s">
        <v>52</v>
      </c>
    </row>
    <row r="22" spans="1:7" ht="21.75" customHeight="1">
      <c r="A22" s="35" t="s">
        <v>29</v>
      </c>
      <c r="B22" s="2" t="s">
        <v>55</v>
      </c>
      <c r="F22" s="41">
        <f>Calculation!F30</f>
        <v>92.75</v>
      </c>
      <c r="G22" s="2" t="s">
        <v>8</v>
      </c>
    </row>
    <row r="23" ht="6" customHeight="1"/>
    <row r="24" spans="2:7" ht="21.75" customHeight="1">
      <c r="B24" s="2" t="s">
        <v>56</v>
      </c>
      <c r="F24" s="29">
        <f>Calculation!F33</f>
        <v>732.75</v>
      </c>
      <c r="G24" s="2" t="s">
        <v>8</v>
      </c>
    </row>
    <row r="25" ht="6" customHeight="1"/>
    <row r="26" spans="2:7" ht="21.75" customHeight="1">
      <c r="B26" s="2" t="s">
        <v>57</v>
      </c>
      <c r="F26" s="29">
        <f>Calculation!F39</f>
        <v>61.07</v>
      </c>
      <c r="G26" s="2" t="s">
        <v>8</v>
      </c>
    </row>
    <row r="28" ht="13.5">
      <c r="A28" s="45" t="s">
        <v>66</v>
      </c>
    </row>
    <row r="29" ht="13.5">
      <c r="A29" s="45" t="s">
        <v>67</v>
      </c>
    </row>
    <row r="30" ht="13.5">
      <c r="A30" s="45" t="s">
        <v>68</v>
      </c>
    </row>
    <row r="32" ht="13.5">
      <c r="A32" s="35" t="s">
        <v>70</v>
      </c>
    </row>
  </sheetData>
  <sheetProtection sheet="1" objects="1" scenarios="1" selectLockedCells="1"/>
  <mergeCells count="6">
    <mergeCell ref="F8:I9"/>
    <mergeCell ref="F10:I11"/>
    <mergeCell ref="C4:D4"/>
    <mergeCell ref="C6:D6"/>
    <mergeCell ref="C8:D8"/>
    <mergeCell ref="C10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I4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00390625" style="1" customWidth="1"/>
    <col min="2" max="2" width="20.8515625" style="2" customWidth="1"/>
    <col min="3" max="3" width="13.7109375" style="3" customWidth="1"/>
    <col min="4" max="4" width="13.7109375" style="2" customWidth="1"/>
    <col min="5" max="5" width="13.7109375" style="3" customWidth="1"/>
    <col min="6" max="6" width="13.7109375" style="2" customWidth="1"/>
    <col min="7" max="7" width="15.00390625" style="2" bestFit="1" customWidth="1"/>
    <col min="8" max="8" width="2.140625" style="2" customWidth="1"/>
    <col min="9" max="9" width="9.140625" style="4" customWidth="1"/>
    <col min="10" max="16384" width="9.140625" style="5" customWidth="1"/>
  </cols>
  <sheetData>
    <row r="1" ht="6" customHeight="1"/>
    <row r="2" spans="1:9" s="6" customFormat="1" ht="13.5">
      <c r="A2" s="1"/>
      <c r="B2" s="6" t="s">
        <v>20</v>
      </c>
      <c r="C2" s="7"/>
      <c r="E2" s="7"/>
      <c r="I2" s="6" t="s">
        <v>21</v>
      </c>
    </row>
    <row r="3" ht="6" customHeight="1">
      <c r="B3" s="8"/>
    </row>
    <row r="4" spans="2:9" ht="13.5">
      <c r="B4" s="2" t="s">
        <v>0</v>
      </c>
      <c r="C4" s="50">
        <f>'term-time form'!C4:D4</f>
        <v>0</v>
      </c>
      <c r="D4" s="51"/>
      <c r="E4" s="9"/>
      <c r="F4" s="10"/>
      <c r="G4" s="10"/>
      <c r="I4" s="11"/>
    </row>
    <row r="5" spans="5:9" ht="6" customHeight="1">
      <c r="E5" s="9"/>
      <c r="F5" s="10"/>
      <c r="I5" s="11"/>
    </row>
    <row r="6" spans="2:9" ht="13.5">
      <c r="B6" s="2" t="s">
        <v>1</v>
      </c>
      <c r="C6" s="50">
        <f>'term-time form'!C6:D6</f>
        <v>0</v>
      </c>
      <c r="D6" s="51"/>
      <c r="E6" s="9"/>
      <c r="F6" s="10"/>
      <c r="G6" s="10"/>
      <c r="I6" s="11"/>
    </row>
    <row r="7" ht="6" customHeight="1">
      <c r="I7" s="11"/>
    </row>
    <row r="8" spans="2:9" ht="13.5">
      <c r="B8" s="2" t="s">
        <v>2</v>
      </c>
      <c r="C8" s="50">
        <f>'term-time form'!C8:D8</f>
        <v>0</v>
      </c>
      <c r="D8" s="51"/>
      <c r="I8" s="11"/>
    </row>
    <row r="9" spans="1:9" s="13" customFormat="1" ht="6" customHeight="1">
      <c r="A9" s="12"/>
      <c r="B9" s="10"/>
      <c r="C9" s="9"/>
      <c r="D9" s="10"/>
      <c r="E9" s="9"/>
      <c r="F9" s="10"/>
      <c r="G9" s="10"/>
      <c r="H9" s="10"/>
      <c r="I9" s="11"/>
    </row>
    <row r="10" spans="2:9" ht="13.5">
      <c r="B10" s="2" t="s">
        <v>11</v>
      </c>
      <c r="C10" s="50">
        <f>'term-time form'!C10:D10</f>
        <v>0</v>
      </c>
      <c r="D10" s="51"/>
      <c r="I10" s="11"/>
    </row>
    <row r="11" ht="6" customHeight="1">
      <c r="B11" s="8"/>
    </row>
    <row r="12" spans="1:6" ht="13.5">
      <c r="A12" s="14"/>
      <c r="B12" s="15" t="s">
        <v>47</v>
      </c>
      <c r="C12" s="16">
        <f>'term-time form'!C12</f>
        <v>0</v>
      </c>
      <c r="D12" s="17"/>
      <c r="E12" s="9"/>
      <c r="F12" s="10"/>
    </row>
    <row r="13" ht="6" customHeight="1"/>
    <row r="14" spans="1:9" ht="13.5">
      <c r="A14" s="1" t="s">
        <v>22</v>
      </c>
      <c r="B14" s="15" t="s">
        <v>6</v>
      </c>
      <c r="F14" s="18">
        <f>'term-time form'!F14</f>
        <v>37.5</v>
      </c>
      <c r="G14" s="19" t="s">
        <v>8</v>
      </c>
      <c r="I14" s="11"/>
    </row>
    <row r="15" spans="1:9" s="21" customFormat="1" ht="13.5">
      <c r="A15" s="1" t="s">
        <v>23</v>
      </c>
      <c r="B15" s="2" t="s">
        <v>12</v>
      </c>
      <c r="C15" s="3"/>
      <c r="D15" s="2"/>
      <c r="E15" s="3"/>
      <c r="F15" s="20">
        <v>52.143</v>
      </c>
      <c r="G15" s="10" t="s">
        <v>9</v>
      </c>
      <c r="H15" s="2"/>
      <c r="I15" s="4"/>
    </row>
    <row r="16" spans="1:9" ht="13.5">
      <c r="A16" s="1" t="s">
        <v>24</v>
      </c>
      <c r="B16" s="2" t="s">
        <v>3</v>
      </c>
      <c r="F16" s="20">
        <f>ROUNDUP(F14*52.143,2)</f>
        <v>1955.37</v>
      </c>
      <c r="G16" s="22" t="s">
        <v>18</v>
      </c>
      <c r="I16" s="23" t="s">
        <v>13</v>
      </c>
    </row>
    <row r="17" ht="6" customHeight="1"/>
    <row r="18" spans="1:9" ht="13.5">
      <c r="A18" s="1" t="s">
        <v>25</v>
      </c>
      <c r="B18" s="15" t="s">
        <v>15</v>
      </c>
      <c r="F18" s="24">
        <f>'term-time form'!F15</f>
        <v>20</v>
      </c>
      <c r="G18" s="25" t="s">
        <v>8</v>
      </c>
      <c r="I18" s="11"/>
    </row>
    <row r="19" spans="1:9" ht="13.5">
      <c r="A19" s="1" t="s">
        <v>26</v>
      </c>
      <c r="B19" s="15" t="s">
        <v>16</v>
      </c>
      <c r="F19" s="24">
        <f>'term-time form'!F16</f>
        <v>32</v>
      </c>
      <c r="G19" s="25" t="s">
        <v>9</v>
      </c>
      <c r="I19" s="11"/>
    </row>
    <row r="20" spans="1:9" ht="13.5">
      <c r="A20" s="1" t="s">
        <v>27</v>
      </c>
      <c r="B20" s="2" t="s">
        <v>4</v>
      </c>
      <c r="F20" s="26">
        <f>ROUNDUP(F18*F19,2)</f>
        <v>640</v>
      </c>
      <c r="G20" s="22" t="s">
        <v>10</v>
      </c>
      <c r="I20" s="23" t="s">
        <v>7</v>
      </c>
    </row>
    <row r="21" ht="6" customHeight="1"/>
    <row r="22" spans="1:9" ht="15" customHeight="1">
      <c r="A22" s="1" t="s">
        <v>28</v>
      </c>
      <c r="B22" s="2" t="s">
        <v>5</v>
      </c>
      <c r="F22" s="20">
        <f>ROUNDUP(F16/F14*F18,2)</f>
        <v>1042.87</v>
      </c>
      <c r="G22" s="10"/>
      <c r="I22" s="23" t="s">
        <v>14</v>
      </c>
    </row>
    <row r="23" spans="1:9" ht="15" customHeight="1">
      <c r="A23" s="1" t="s">
        <v>29</v>
      </c>
      <c r="B23" s="15" t="s">
        <v>17</v>
      </c>
      <c r="F23" s="24">
        <f>'term-time form'!F17</f>
        <v>132</v>
      </c>
      <c r="G23" s="25" t="s">
        <v>8</v>
      </c>
      <c r="I23" s="11"/>
    </row>
    <row r="24" spans="1:9" ht="13.5">
      <c r="A24" s="1" t="s">
        <v>30</v>
      </c>
      <c r="B24" s="2" t="s">
        <v>32</v>
      </c>
      <c r="F24" s="20">
        <f>F22-F23</f>
        <v>910.8699999999999</v>
      </c>
      <c r="G24" s="10"/>
      <c r="I24" s="23" t="s">
        <v>19</v>
      </c>
    </row>
    <row r="25" ht="6" customHeight="1">
      <c r="I25" s="11"/>
    </row>
    <row r="26" ht="13.5">
      <c r="B26" s="6" t="s">
        <v>69</v>
      </c>
    </row>
    <row r="27" ht="6" customHeight="1"/>
    <row r="28" ht="15" customHeight="1">
      <c r="B28" s="6" t="s">
        <v>43</v>
      </c>
    </row>
    <row r="29" spans="1:6" ht="13.5">
      <c r="A29" s="1" t="s">
        <v>31</v>
      </c>
      <c r="B29" s="2" t="s">
        <v>33</v>
      </c>
      <c r="F29" s="27">
        <f>F20/F24</f>
        <v>0.7026249629475118</v>
      </c>
    </row>
    <row r="30" spans="1:7" ht="13.5">
      <c r="A30" s="1" t="s">
        <v>34</v>
      </c>
      <c r="B30" s="2" t="s">
        <v>35</v>
      </c>
      <c r="F30" s="28">
        <f>ROUNDUP(F23*F29,2)</f>
        <v>92.75</v>
      </c>
      <c r="G30" s="2" t="s">
        <v>8</v>
      </c>
    </row>
    <row r="31" spans="2:7" ht="13.5">
      <c r="B31" s="2" t="s">
        <v>38</v>
      </c>
      <c r="F31" s="29">
        <f>F20</f>
        <v>640</v>
      </c>
      <c r="G31" s="2" t="s">
        <v>8</v>
      </c>
    </row>
    <row r="32" ht="6" customHeight="1"/>
    <row r="33" spans="1:7" ht="13.5">
      <c r="A33" s="1" t="s">
        <v>36</v>
      </c>
      <c r="B33" s="2" t="s">
        <v>40</v>
      </c>
      <c r="F33" s="29">
        <f>F30+F31</f>
        <v>732.75</v>
      </c>
      <c r="G33" s="2" t="s">
        <v>8</v>
      </c>
    </row>
    <row r="34" ht="6" customHeight="1">
      <c r="I34" s="11"/>
    </row>
    <row r="35" ht="13.5">
      <c r="B35" s="6" t="s">
        <v>48</v>
      </c>
    </row>
    <row r="36" ht="6" customHeight="1"/>
    <row r="37" spans="1:9" s="31" customFormat="1" ht="15" customHeight="1">
      <c r="A37" s="1"/>
      <c r="B37" s="6" t="s">
        <v>44</v>
      </c>
      <c r="C37" s="7"/>
      <c r="D37" s="6"/>
      <c r="E37" s="7"/>
      <c r="F37" s="6"/>
      <c r="G37" s="6"/>
      <c r="H37" s="6"/>
      <c r="I37" s="30" t="s">
        <v>49</v>
      </c>
    </row>
    <row r="38" spans="1:9" ht="15" customHeight="1">
      <c r="A38" s="1" t="s">
        <v>37</v>
      </c>
      <c r="B38" s="2" t="s">
        <v>46</v>
      </c>
      <c r="F38" s="28">
        <f>F18*52.143/12</f>
        <v>86.90500000000002</v>
      </c>
      <c r="G38" s="2" t="s">
        <v>8</v>
      </c>
      <c r="I38" s="30"/>
    </row>
    <row r="39" spans="1:9" ht="13.5">
      <c r="A39" s="1" t="s">
        <v>39</v>
      </c>
      <c r="B39" s="2" t="s">
        <v>42</v>
      </c>
      <c r="F39" s="28">
        <f>ROUNDUP(F33/12,2)</f>
        <v>61.07</v>
      </c>
      <c r="G39" s="2" t="s">
        <v>8</v>
      </c>
      <c r="I39" s="30"/>
    </row>
    <row r="40" spans="1:9" ht="13.5">
      <c r="A40" s="1" t="s">
        <v>41</v>
      </c>
      <c r="B40" s="2" t="s">
        <v>45</v>
      </c>
      <c r="F40" s="28">
        <f>F39-F38</f>
        <v>-25.835000000000015</v>
      </c>
      <c r="G40" s="2" t="s">
        <v>8</v>
      </c>
      <c r="I40" s="30"/>
    </row>
    <row r="41" ht="6" customHeight="1"/>
  </sheetData>
  <sheetProtection password="CC0A" sheet="1" objects="1" scenarios="1" selectLockedCells="1" selectUnlockedCells="1"/>
  <mergeCells count="4">
    <mergeCell ref="C4:D4"/>
    <mergeCell ref="C6:D6"/>
    <mergeCell ref="C8:D8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Blood and Transplant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Tucker Ellena</cp:lastModifiedBy>
  <cp:lastPrinted>2016-01-14T15:56:08Z</cp:lastPrinted>
  <dcterms:created xsi:type="dcterms:W3CDTF">2015-06-24T08:39:35Z</dcterms:created>
  <dcterms:modified xsi:type="dcterms:W3CDTF">2020-10-28T11:46:27Z</dcterms:modified>
  <cp:category/>
  <cp:version/>
  <cp:contentType/>
  <cp:contentStatus/>
</cp:coreProperties>
</file>